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380" windowHeight="11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<sst xmlns="http://schemas.openxmlformats.org/spreadsheetml/2006/main" count="195" uniqueCount="85">
  <si>
    <t>Bestandsaufnahme für Objekt</t>
  </si>
  <si>
    <t>Haupt-Wärmeerzeuger</t>
  </si>
  <si>
    <t>Baujahr:</t>
  </si>
  <si>
    <t>kW</t>
  </si>
  <si>
    <t>Engergieträger</t>
  </si>
  <si>
    <t>Verbrauch</t>
  </si>
  <si>
    <t>Heizwert</t>
  </si>
  <si>
    <t>JNG</t>
  </si>
  <si>
    <t>Heizöl</t>
  </si>
  <si>
    <t>Erdgas</t>
  </si>
  <si>
    <t>Flüssiggas</t>
  </si>
  <si>
    <t>Strom</t>
  </si>
  <si>
    <t>Fernwärme</t>
  </si>
  <si>
    <t>Pellets</t>
  </si>
  <si>
    <t>Scheitholz</t>
  </si>
  <si>
    <t>Liter</t>
  </si>
  <si>
    <t>kWh(B)</t>
  </si>
  <si>
    <t>kWh</t>
  </si>
  <si>
    <t>kg</t>
  </si>
  <si>
    <t>Ster (rm)</t>
  </si>
  <si>
    <t>kWh/(H)</t>
  </si>
  <si>
    <t>%</t>
  </si>
  <si>
    <t>Nutzwärmeerzeugung:</t>
  </si>
  <si>
    <t>Notwendige Nutzwärme:</t>
  </si>
  <si>
    <t>Vollbenutzungsstunden:</t>
  </si>
  <si>
    <t>Wärmeverbrauch:</t>
  </si>
  <si>
    <t>Anschlussleistung:</t>
  </si>
  <si>
    <t>MWh</t>
  </si>
  <si>
    <t>VBh</t>
  </si>
  <si>
    <t>Buderus</t>
  </si>
  <si>
    <t>G 115 BE</t>
  </si>
  <si>
    <t>installierte Leistung:</t>
  </si>
  <si>
    <t>eingestellte Leistung bei Öl:</t>
  </si>
  <si>
    <t>l</t>
  </si>
  <si>
    <t>kg/l</t>
  </si>
  <si>
    <t>l/h</t>
  </si>
  <si>
    <t>kg/h</t>
  </si>
  <si>
    <t>rechnerischer Verbrauch:</t>
  </si>
  <si>
    <t>Energieverbrauch lt. Nachweis:</t>
  </si>
  <si>
    <t>Auslegungswerte Fernwärme</t>
  </si>
  <si>
    <t>Kessel-Hersteller/Typ:</t>
  </si>
  <si>
    <t>BE 2.1-34</t>
  </si>
  <si>
    <t>Brenner-Hersteller/Typ:</t>
  </si>
  <si>
    <t>Brenner-Leistungsbereich:</t>
  </si>
  <si>
    <t>Länge aussen unbefestigt:</t>
  </si>
  <si>
    <t>m</t>
  </si>
  <si>
    <t>mm</t>
  </si>
  <si>
    <t>Länge aussen befestigt:</t>
  </si>
  <si>
    <t>Länge innen:</t>
  </si>
  <si>
    <t>Baukostenzuschuss:</t>
  </si>
  <si>
    <t>Grundbetrag bis maximal 15 kW, pauschal:</t>
  </si>
  <si>
    <t>Menge</t>
  </si>
  <si>
    <t>Einzelpreis</t>
  </si>
  <si>
    <t>€</t>
  </si>
  <si>
    <t>netto</t>
  </si>
  <si>
    <t>brutto</t>
  </si>
  <si>
    <t>Mehrwertsteuer:</t>
  </si>
  <si>
    <t>für jedes weitere kW bis 150 kW:</t>
  </si>
  <si>
    <t>€/kW</t>
  </si>
  <si>
    <t>für jedes weitere kW über 150 kW:</t>
  </si>
  <si>
    <t>Summe Baukostenzuschuss:</t>
  </si>
  <si>
    <t>Grundbetrag bis maximal 15 kW, pauschal</t>
  </si>
  <si>
    <t>€/m</t>
  </si>
  <si>
    <t>für jedes weitere kW über 15 kW</t>
  </si>
  <si>
    <t>Hausanschlusskosten allgemein:</t>
  </si>
  <si>
    <t>Summe Hausanschlusskosten allgemein:</t>
  </si>
  <si>
    <t>Hausanschlusskosten nach Aufwand:</t>
  </si>
  <si>
    <t>Aufpreis befestigte Flächen DN 25:</t>
  </si>
  <si>
    <t>Mehrlänge Anschlussleitung aussen DN 25:</t>
  </si>
  <si>
    <t>Mehrlänge Anschlussleitung DN 25 innen:</t>
  </si>
  <si>
    <t>Sonstiger Mehraufwand + 1 Mauerdurchbruch:</t>
  </si>
  <si>
    <t>Summe Hausanschlusskosten nach Aufwand:</t>
  </si>
  <si>
    <t>Summe einmalige Anschlusskosten, Baukostenzuschuss + Hausanschlusskosten - geschätzt:</t>
  </si>
  <si>
    <t>Berechnung der laufenden Fernwärmekosten:</t>
  </si>
  <si>
    <t>Grundpreis:</t>
  </si>
  <si>
    <t>Normaltarif</t>
  </si>
  <si>
    <t>Summe Grundpreis:</t>
  </si>
  <si>
    <t>Arbeitspreis:</t>
  </si>
  <si>
    <t>für jede MWh bis 100 MWh:</t>
  </si>
  <si>
    <t>€/MWh</t>
  </si>
  <si>
    <t>für jede weitere MWh über 300 MWh:</t>
  </si>
  <si>
    <t>für jede weitere MWh bis 300 MWh:</t>
  </si>
  <si>
    <t>Summe Arbeitspreis:</t>
  </si>
  <si>
    <t>Summe Grundpreis + Arbeitspreis jährlich:</t>
  </si>
  <si>
    <t>Hausanschluss DN: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</si>
</sst>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.000000000"/>
    <numFmt numFmtId="168" formatCode="0.0000000000"/>
    <numFmt numFmtId="169" formatCode="0.00000000000"/>
    <numFmt numFmtId="170" formatCode="0.00000000"/>
    <numFmt numFmtId="171" formatCode="0.0000000"/>
    <numFmt numFmtId="172" formatCode="0.000000"/>
    <numFmt numFmtId="173" formatCode="0.00000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>
      <selection activeCell="E38" sqref="E38"/>
    </sheetView>
  </sheetViews>
  <sheetFormatPr defaultColWidth="11.421875" defaultRowHeight="12.75"/>
  <cols>
    <col min="2" max="2" width="25.7109375" style="0" bestFit="1" customWidth="1"/>
    <col min="3" max="3" width="10.421875" style="0" customWidth="1"/>
    <col min="4" max="4" width="15.7109375" style="0" customWidth="1"/>
    <col min="5" max="5" width="24.7109375" style="0" customWidth="1"/>
    <col min="6" max="6" width="13.57421875" style="0" bestFit="1" customWidth="1"/>
    <col min="9" max="9" width="8.421875" style="0" customWidth="1"/>
    <col min="10" max="10" width="12.4218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 t="s">
        <v>0</v>
      </c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 t="s">
        <v>1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 t="s">
        <v>40</v>
      </c>
      <c r="C8" s="1" t="s">
        <v>29</v>
      </c>
      <c r="D8" s="1" t="s">
        <v>30</v>
      </c>
      <c r="E8" s="1" t="s">
        <v>2</v>
      </c>
      <c r="F8" s="1">
        <v>1999</v>
      </c>
      <c r="G8" s="1"/>
      <c r="H8" s="1"/>
      <c r="I8" s="1"/>
      <c r="J8" s="1"/>
      <c r="K8" s="1"/>
    </row>
    <row r="9" spans="1:11" ht="12.75">
      <c r="A9" s="1"/>
      <c r="B9" s="1" t="s">
        <v>42</v>
      </c>
      <c r="C9" s="1" t="s">
        <v>29</v>
      </c>
      <c r="D9" s="1" t="s">
        <v>41</v>
      </c>
      <c r="E9" s="1" t="s">
        <v>31</v>
      </c>
      <c r="F9" s="1">
        <v>34</v>
      </c>
      <c r="G9" s="1" t="s">
        <v>3</v>
      </c>
      <c r="H9" s="1"/>
      <c r="I9" s="1"/>
      <c r="J9" s="1"/>
      <c r="K9" s="1"/>
    </row>
    <row r="10" spans="1:11" ht="12.75">
      <c r="A10" s="1"/>
      <c r="B10" s="1" t="s">
        <v>43</v>
      </c>
      <c r="C10" s="1">
        <v>3.5</v>
      </c>
      <c r="D10" s="1" t="s">
        <v>18</v>
      </c>
      <c r="E10" s="1"/>
      <c r="F10" s="1"/>
      <c r="G10" s="1"/>
      <c r="H10" s="1"/>
      <c r="I10" s="1"/>
      <c r="J10" s="1"/>
      <c r="K10" s="1"/>
    </row>
    <row r="11" spans="1:11" ht="12.75">
      <c r="A11" s="1"/>
      <c r="B11" s="1" t="s">
        <v>24</v>
      </c>
      <c r="C11" s="1">
        <v>1600</v>
      </c>
      <c r="D11" s="1"/>
      <c r="E11" s="1" t="s">
        <v>32</v>
      </c>
      <c r="F11" s="1">
        <v>3.5</v>
      </c>
      <c r="G11" s="1" t="s">
        <v>36</v>
      </c>
      <c r="H11" s="1">
        <v>0.84</v>
      </c>
      <c r="I11" s="1" t="s">
        <v>34</v>
      </c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 t="s">
        <v>32</v>
      </c>
      <c r="F13" s="2">
        <f>SUM(F11/H11)</f>
        <v>4.166666666666667</v>
      </c>
      <c r="G13" s="1" t="s">
        <v>35</v>
      </c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 t="s">
        <v>37</v>
      </c>
      <c r="F15" s="2">
        <f>SUM(C11*F13)</f>
        <v>6666.666666666667</v>
      </c>
      <c r="G15" s="1" t="s">
        <v>33</v>
      </c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 t="s">
        <v>38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 t="s">
        <v>4</v>
      </c>
      <c r="C19" s="1" t="s">
        <v>17</v>
      </c>
      <c r="D19" s="1" t="s">
        <v>5</v>
      </c>
      <c r="E19" s="1"/>
      <c r="F19" s="1" t="s">
        <v>6</v>
      </c>
      <c r="G19" s="1"/>
      <c r="H19" s="1" t="s">
        <v>7</v>
      </c>
      <c r="I19" s="1"/>
      <c r="J19" s="1" t="s">
        <v>22</v>
      </c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 t="s">
        <v>8</v>
      </c>
      <c r="C21" s="1">
        <v>10.08</v>
      </c>
      <c r="D21" s="1">
        <v>6366</v>
      </c>
      <c r="E21" s="1" t="s">
        <v>15</v>
      </c>
      <c r="F21" s="1">
        <f aca="true" t="shared" si="0" ref="F21:F27">PRODUCT(C21*D21)</f>
        <v>64169.28</v>
      </c>
      <c r="G21" s="1" t="s">
        <v>20</v>
      </c>
      <c r="H21" s="1">
        <v>96</v>
      </c>
      <c r="I21" s="1" t="s">
        <v>21</v>
      </c>
      <c r="J21" s="2">
        <f aca="true" t="shared" si="1" ref="J21:J27">PRODUCT(F21/100*H21)</f>
        <v>61602.5088</v>
      </c>
      <c r="K21" s="1" t="s">
        <v>17</v>
      </c>
    </row>
    <row r="22" spans="1:11" ht="12.75">
      <c r="A22" s="1"/>
      <c r="B22" s="1" t="s">
        <v>9</v>
      </c>
      <c r="C22" s="1">
        <v>10.08</v>
      </c>
      <c r="D22" s="1">
        <v>0</v>
      </c>
      <c r="E22" s="1" t="s">
        <v>16</v>
      </c>
      <c r="F22" s="1">
        <f t="shared" si="0"/>
        <v>0</v>
      </c>
      <c r="G22" s="1" t="s">
        <v>20</v>
      </c>
      <c r="H22" s="1">
        <v>80</v>
      </c>
      <c r="I22" s="1" t="s">
        <v>21</v>
      </c>
      <c r="J22" s="2">
        <f t="shared" si="1"/>
        <v>0</v>
      </c>
      <c r="K22" s="1" t="s">
        <v>17</v>
      </c>
    </row>
    <row r="23" spans="1:11" ht="12.75">
      <c r="A23" s="1"/>
      <c r="B23" s="1" t="s">
        <v>10</v>
      </c>
      <c r="C23" s="1">
        <v>12.08</v>
      </c>
      <c r="D23" s="1">
        <v>0</v>
      </c>
      <c r="E23" s="1" t="s">
        <v>15</v>
      </c>
      <c r="F23" s="1">
        <f t="shared" si="0"/>
        <v>0</v>
      </c>
      <c r="G23" s="1" t="s">
        <v>20</v>
      </c>
      <c r="H23" s="1">
        <v>80</v>
      </c>
      <c r="I23" s="1" t="s">
        <v>21</v>
      </c>
      <c r="J23" s="2">
        <f t="shared" si="1"/>
        <v>0</v>
      </c>
      <c r="K23" s="1" t="s">
        <v>17</v>
      </c>
    </row>
    <row r="24" spans="1:11" ht="12.75">
      <c r="A24" s="1"/>
      <c r="B24" s="1" t="s">
        <v>11</v>
      </c>
      <c r="C24" s="1">
        <v>1</v>
      </c>
      <c r="D24" s="1">
        <v>0</v>
      </c>
      <c r="E24" s="1" t="s">
        <v>17</v>
      </c>
      <c r="F24" s="1">
        <f t="shared" si="0"/>
        <v>0</v>
      </c>
      <c r="G24" s="1" t="s">
        <v>20</v>
      </c>
      <c r="H24" s="1">
        <v>100</v>
      </c>
      <c r="I24" s="1" t="s">
        <v>21</v>
      </c>
      <c r="J24" s="2">
        <f t="shared" si="1"/>
        <v>0</v>
      </c>
      <c r="K24" s="1" t="s">
        <v>17</v>
      </c>
    </row>
    <row r="25" spans="1:11" ht="12.75">
      <c r="A25" s="1"/>
      <c r="B25" s="1" t="s">
        <v>12</v>
      </c>
      <c r="C25" s="1">
        <v>1</v>
      </c>
      <c r="D25" s="1">
        <v>0</v>
      </c>
      <c r="E25" s="1" t="s">
        <v>17</v>
      </c>
      <c r="F25" s="1">
        <f t="shared" si="0"/>
        <v>0</v>
      </c>
      <c r="G25" s="1" t="s">
        <v>20</v>
      </c>
      <c r="H25" s="1">
        <v>98</v>
      </c>
      <c r="I25" s="1" t="s">
        <v>21</v>
      </c>
      <c r="J25" s="2">
        <f t="shared" si="1"/>
        <v>0</v>
      </c>
      <c r="K25" s="1" t="s">
        <v>17</v>
      </c>
    </row>
    <row r="26" spans="1:11" ht="12.75">
      <c r="A26" s="1"/>
      <c r="B26" s="1" t="s">
        <v>13</v>
      </c>
      <c r="C26" s="1">
        <v>5</v>
      </c>
      <c r="D26" s="1">
        <v>0</v>
      </c>
      <c r="E26" s="1" t="s">
        <v>18</v>
      </c>
      <c r="F26" s="1">
        <f t="shared" si="0"/>
        <v>0</v>
      </c>
      <c r="G26" s="1" t="s">
        <v>20</v>
      </c>
      <c r="H26" s="1">
        <v>80</v>
      </c>
      <c r="I26" s="1" t="s">
        <v>21</v>
      </c>
      <c r="J26" s="2">
        <f t="shared" si="1"/>
        <v>0</v>
      </c>
      <c r="K26" s="1" t="s">
        <v>17</v>
      </c>
    </row>
    <row r="27" spans="1:11" ht="12.75">
      <c r="A27" s="1"/>
      <c r="B27" s="1" t="s">
        <v>14</v>
      </c>
      <c r="C27" s="1">
        <v>1520</v>
      </c>
      <c r="D27" s="1">
        <v>0</v>
      </c>
      <c r="E27" s="1" t="s">
        <v>19</v>
      </c>
      <c r="F27" s="1">
        <f t="shared" si="0"/>
        <v>0</v>
      </c>
      <c r="G27" s="1" t="s">
        <v>20</v>
      </c>
      <c r="H27" s="1">
        <v>50</v>
      </c>
      <c r="I27" s="1" t="s">
        <v>21</v>
      </c>
      <c r="J27" s="2">
        <f t="shared" si="1"/>
        <v>0</v>
      </c>
      <c r="K27" s="1" t="s">
        <v>17</v>
      </c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2"/>
      <c r="K28" s="1"/>
    </row>
    <row r="29" spans="1:11" ht="12.75">
      <c r="A29" s="1"/>
      <c r="B29" s="1"/>
      <c r="C29" s="1"/>
      <c r="D29" s="1"/>
      <c r="E29" s="1"/>
      <c r="F29" s="1"/>
      <c r="G29" s="1"/>
      <c r="H29" s="1" t="s">
        <v>23</v>
      </c>
      <c r="I29" s="1"/>
      <c r="J29" s="2">
        <f>SUM(J21:J27)</f>
        <v>61602.5088</v>
      </c>
      <c r="K29" s="1" t="s">
        <v>17</v>
      </c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 t="s">
        <v>39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 t="s">
        <v>24</v>
      </c>
      <c r="C34" s="1"/>
      <c r="D34" s="1">
        <v>1600</v>
      </c>
      <c r="E34" s="1" t="s">
        <v>28</v>
      </c>
      <c r="F34" s="1"/>
      <c r="G34" s="1"/>
      <c r="H34" s="1"/>
      <c r="I34" s="1"/>
      <c r="J34" s="1"/>
      <c r="K34" s="1"/>
    </row>
    <row r="35" spans="1:11" ht="12.75">
      <c r="A35" s="1"/>
      <c r="B35" s="1" t="s">
        <v>25</v>
      </c>
      <c r="C35" s="1"/>
      <c r="D35" s="2">
        <f>J29/1000</f>
        <v>61.6025088</v>
      </c>
      <c r="E35" s="1" t="s">
        <v>27</v>
      </c>
      <c r="F35" s="1"/>
      <c r="G35" s="1"/>
      <c r="H35" s="1"/>
      <c r="I35" s="1"/>
      <c r="J35" s="1"/>
      <c r="K35" s="1"/>
    </row>
    <row r="36" spans="1:11" ht="12.75">
      <c r="A36" s="1"/>
      <c r="B36" s="1" t="s">
        <v>26</v>
      </c>
      <c r="C36" s="1"/>
      <c r="D36" s="3">
        <f>SUM(D35*1000/D34)</f>
        <v>38.501568</v>
      </c>
      <c r="E36" s="1" t="s">
        <v>3</v>
      </c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 t="s">
        <v>84</v>
      </c>
      <c r="C39" s="1"/>
      <c r="D39" s="1">
        <v>25</v>
      </c>
      <c r="E39" s="1" t="s">
        <v>46</v>
      </c>
      <c r="F39" s="1"/>
      <c r="G39" s="1"/>
      <c r="H39" s="1"/>
      <c r="I39" s="1" t="s">
        <v>56</v>
      </c>
      <c r="J39" s="1"/>
      <c r="K39" s="1">
        <v>1.19</v>
      </c>
    </row>
    <row r="40" spans="1:11" ht="12.75">
      <c r="A40" s="1"/>
      <c r="B40" s="1" t="s">
        <v>44</v>
      </c>
      <c r="C40" s="1"/>
      <c r="D40" s="2">
        <v>0</v>
      </c>
      <c r="E40" s="1" t="s">
        <v>45</v>
      </c>
      <c r="F40" s="1"/>
      <c r="G40" s="1"/>
      <c r="H40" s="1"/>
      <c r="I40" s="1"/>
      <c r="J40" s="1"/>
      <c r="K40" s="1"/>
    </row>
    <row r="41" spans="1:11" ht="12.75">
      <c r="A41" s="1"/>
      <c r="B41" s="1" t="s">
        <v>47</v>
      </c>
      <c r="C41" s="1"/>
      <c r="D41" s="2">
        <v>3</v>
      </c>
      <c r="E41" s="1" t="s">
        <v>45</v>
      </c>
      <c r="F41" s="1"/>
      <c r="G41" s="1"/>
      <c r="H41" s="1"/>
      <c r="I41" s="1"/>
      <c r="J41" s="1"/>
      <c r="K41" s="1"/>
    </row>
    <row r="42" spans="1:11" ht="12.75">
      <c r="A42" s="1"/>
      <c r="B42" s="1" t="s">
        <v>48</v>
      </c>
      <c r="C42" s="1"/>
      <c r="D42" s="2">
        <v>12</v>
      </c>
      <c r="E42" s="1" t="s">
        <v>45</v>
      </c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 t="s">
        <v>49</v>
      </c>
      <c r="C44" s="1"/>
      <c r="D44" s="4" t="s">
        <v>51</v>
      </c>
      <c r="E44" s="4"/>
      <c r="F44" s="4" t="s">
        <v>52</v>
      </c>
      <c r="G44" s="4"/>
      <c r="H44" s="4" t="s">
        <v>54</v>
      </c>
      <c r="I44" s="4"/>
      <c r="J44" s="4" t="s">
        <v>55</v>
      </c>
      <c r="K44" s="1"/>
    </row>
    <row r="45" spans="1:11" ht="12.75">
      <c r="A45" s="1"/>
      <c r="B45" s="1" t="s">
        <v>50</v>
      </c>
      <c r="C45" s="1"/>
      <c r="D45" s="1">
        <v>15</v>
      </c>
      <c r="E45" s="1" t="s">
        <v>3</v>
      </c>
      <c r="F45" s="2">
        <v>2000</v>
      </c>
      <c r="G45" s="1" t="s">
        <v>53</v>
      </c>
      <c r="H45" s="2">
        <f>F45</f>
        <v>2000</v>
      </c>
      <c r="I45" s="1" t="s">
        <v>53</v>
      </c>
      <c r="J45" s="2">
        <f>SUM(H45*K39)</f>
        <v>2380</v>
      </c>
      <c r="K45" s="1" t="s">
        <v>53</v>
      </c>
    </row>
    <row r="46" spans="1:11" ht="12.75">
      <c r="A46" s="1"/>
      <c r="B46" s="1" t="s">
        <v>57</v>
      </c>
      <c r="C46" s="1"/>
      <c r="D46" s="3">
        <f>SUM(D36-15)</f>
        <v>23.501568</v>
      </c>
      <c r="E46" s="1" t="s">
        <v>3</v>
      </c>
      <c r="F46" s="2">
        <v>100</v>
      </c>
      <c r="G46" s="1" t="s">
        <v>58</v>
      </c>
      <c r="H46" s="2">
        <f>SUM(D46*F46)</f>
        <v>2350.1567999999997</v>
      </c>
      <c r="I46" s="1" t="s">
        <v>53</v>
      </c>
      <c r="J46" s="2">
        <f>SUM(H46*K39)</f>
        <v>2796.6865919999996</v>
      </c>
      <c r="K46" s="1" t="s">
        <v>53</v>
      </c>
    </row>
    <row r="47" spans="1:11" ht="12.75">
      <c r="A47" s="1"/>
      <c r="B47" s="1" t="s">
        <v>59</v>
      </c>
      <c r="C47" s="1"/>
      <c r="D47" s="3"/>
      <c r="E47" s="1" t="s">
        <v>3</v>
      </c>
      <c r="F47" s="2">
        <v>50</v>
      </c>
      <c r="G47" s="1" t="s">
        <v>58</v>
      </c>
      <c r="H47" s="1">
        <f>SUM(D47*F47)</f>
        <v>0</v>
      </c>
      <c r="I47" s="1" t="s">
        <v>53</v>
      </c>
      <c r="J47" s="1">
        <f>SUM(H47*K39)</f>
        <v>0</v>
      </c>
      <c r="K47" s="1" t="s">
        <v>53</v>
      </c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 t="s">
        <v>60</v>
      </c>
      <c r="C49" s="1"/>
      <c r="D49" s="1"/>
      <c r="E49" s="1"/>
      <c r="F49" s="1"/>
      <c r="G49" s="1"/>
      <c r="H49" s="2">
        <f>SUM(H45:H47)</f>
        <v>4350.1568</v>
      </c>
      <c r="I49" s="1" t="s">
        <v>53</v>
      </c>
      <c r="J49" s="2">
        <f>SUM(J45:J47)</f>
        <v>5176.686592</v>
      </c>
      <c r="K49" s="1" t="s">
        <v>53</v>
      </c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 t="s">
        <v>64</v>
      </c>
      <c r="C51" s="1"/>
      <c r="D51" s="4" t="s">
        <v>51</v>
      </c>
      <c r="E51" s="4"/>
      <c r="F51" s="4" t="s">
        <v>52</v>
      </c>
      <c r="G51" s="4"/>
      <c r="H51" s="4" t="s">
        <v>54</v>
      </c>
      <c r="I51" s="4"/>
      <c r="J51" s="4" t="s">
        <v>55</v>
      </c>
      <c r="K51" s="1"/>
    </row>
    <row r="52" spans="1:11" ht="12.75">
      <c r="A52" s="1"/>
      <c r="B52" s="1" t="s">
        <v>61</v>
      </c>
      <c r="C52" s="1"/>
      <c r="D52" s="1">
        <f>D45</f>
        <v>15</v>
      </c>
      <c r="E52" s="1" t="s">
        <v>3</v>
      </c>
      <c r="F52" s="2">
        <v>3000</v>
      </c>
      <c r="G52" s="1" t="s">
        <v>53</v>
      </c>
      <c r="H52" s="2">
        <f>F52</f>
        <v>3000</v>
      </c>
      <c r="I52" s="1" t="s">
        <v>53</v>
      </c>
      <c r="J52" s="2">
        <f>PRODUCT(H52*K39)</f>
        <v>3570</v>
      </c>
      <c r="K52" s="1" t="s">
        <v>53</v>
      </c>
    </row>
    <row r="53" spans="1:11" ht="12.75">
      <c r="A53" s="1"/>
      <c r="B53" s="1" t="s">
        <v>63</v>
      </c>
      <c r="C53" s="1"/>
      <c r="D53" s="3">
        <f>D46</f>
        <v>23.501568</v>
      </c>
      <c r="E53" s="1" t="s">
        <v>45</v>
      </c>
      <c r="F53" s="2">
        <v>12.5</v>
      </c>
      <c r="G53" s="1" t="s">
        <v>58</v>
      </c>
      <c r="H53" s="2">
        <f>PRODUCT(D53*F53)</f>
        <v>293.76959999999997</v>
      </c>
      <c r="I53" s="1" t="s">
        <v>53</v>
      </c>
      <c r="J53" s="2">
        <f>PRODUCT(H53*K39)</f>
        <v>349.58582399999995</v>
      </c>
      <c r="K53" s="1" t="s">
        <v>53</v>
      </c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 t="s">
        <v>65</v>
      </c>
      <c r="C55" s="1"/>
      <c r="D55" s="1"/>
      <c r="E55" s="1"/>
      <c r="F55" s="1"/>
      <c r="G55" s="1"/>
      <c r="H55" s="1"/>
      <c r="I55" s="1"/>
      <c r="J55" s="2">
        <f>SUM(J52:J53)</f>
        <v>3919.585824</v>
      </c>
      <c r="K55" s="1" t="s">
        <v>53</v>
      </c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 t="s">
        <v>66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4" t="s">
        <v>51</v>
      </c>
      <c r="E58" s="4"/>
      <c r="F58" s="4" t="s">
        <v>52</v>
      </c>
      <c r="G58" s="4"/>
      <c r="H58" s="4" t="s">
        <v>54</v>
      </c>
      <c r="I58" s="4"/>
      <c r="J58" s="4" t="s">
        <v>55</v>
      </c>
      <c r="K58" s="1"/>
    </row>
    <row r="59" spans="1:11" ht="12.75">
      <c r="A59" s="1"/>
      <c r="B59" s="1" t="s">
        <v>68</v>
      </c>
      <c r="C59" s="1"/>
      <c r="D59" s="2">
        <f>D40</f>
        <v>0</v>
      </c>
      <c r="E59" s="1" t="s">
        <v>45</v>
      </c>
      <c r="F59" s="2">
        <v>180</v>
      </c>
      <c r="G59" s="1" t="s">
        <v>62</v>
      </c>
      <c r="H59" s="2">
        <f>PRODUCT(D59*F59)</f>
        <v>0</v>
      </c>
      <c r="I59" s="1" t="s">
        <v>53</v>
      </c>
      <c r="J59" s="2">
        <f>PRODUCT(H59*K39)</f>
        <v>0</v>
      </c>
      <c r="K59" s="1" t="s">
        <v>53</v>
      </c>
    </row>
    <row r="60" spans="1:11" ht="12.75">
      <c r="A60" s="1"/>
      <c r="B60" s="1" t="s">
        <v>67</v>
      </c>
      <c r="C60" s="1"/>
      <c r="D60" s="2">
        <f>D41</f>
        <v>3</v>
      </c>
      <c r="E60" s="1" t="s">
        <v>45</v>
      </c>
      <c r="F60" s="2">
        <v>160</v>
      </c>
      <c r="G60" s="1" t="s">
        <v>62</v>
      </c>
      <c r="H60" s="2">
        <f>PRODUCT(D60*F60)</f>
        <v>480</v>
      </c>
      <c r="I60" s="1" t="s">
        <v>53</v>
      </c>
      <c r="J60" s="2">
        <f>PRODUCT(H60*K39)</f>
        <v>571.1999999999999</v>
      </c>
      <c r="K60" s="1" t="s">
        <v>53</v>
      </c>
    </row>
    <row r="61" spans="1:11" ht="12.75">
      <c r="A61" s="1"/>
      <c r="B61" s="1" t="s">
        <v>69</v>
      </c>
      <c r="C61" s="1"/>
      <c r="D61" s="2">
        <f>D42</f>
        <v>12</v>
      </c>
      <c r="E61" s="1" t="s">
        <v>45</v>
      </c>
      <c r="F61" s="2">
        <v>140</v>
      </c>
      <c r="G61" s="1" t="s">
        <v>62</v>
      </c>
      <c r="H61" s="2">
        <f>PRODUCT(D61*F61)</f>
        <v>1680</v>
      </c>
      <c r="I61" s="1" t="s">
        <v>53</v>
      </c>
      <c r="J61" s="2">
        <f>PRODUCT(H61*K39)</f>
        <v>1999.1999999999998</v>
      </c>
      <c r="K61" s="1" t="s">
        <v>53</v>
      </c>
    </row>
    <row r="62" spans="1:11" ht="12.75">
      <c r="A62" s="1"/>
      <c r="B62" s="1" t="s">
        <v>70</v>
      </c>
      <c r="C62" s="1"/>
      <c r="D62" s="1"/>
      <c r="E62" s="1"/>
      <c r="F62" s="2"/>
      <c r="G62" s="1" t="s">
        <v>53</v>
      </c>
      <c r="H62" s="2">
        <f>F62</f>
        <v>0</v>
      </c>
      <c r="I62" s="1" t="s">
        <v>53</v>
      </c>
      <c r="J62" s="2">
        <f>PRODUCT(H62*K39)</f>
        <v>0</v>
      </c>
      <c r="K62" s="1" t="s">
        <v>53</v>
      </c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 t="s">
        <v>71</v>
      </c>
      <c r="C64" s="1"/>
      <c r="D64" s="1"/>
      <c r="E64" s="1"/>
      <c r="F64" s="1"/>
      <c r="G64" s="1"/>
      <c r="H64" s="1"/>
      <c r="I64" s="1"/>
      <c r="J64" s="2">
        <f>SUM(J59:J62)</f>
        <v>2570.3999999999996</v>
      </c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 t="s">
        <v>72</v>
      </c>
      <c r="C67" s="1"/>
      <c r="D67" s="1"/>
      <c r="E67" s="1"/>
      <c r="F67" s="1"/>
      <c r="G67" s="1"/>
      <c r="H67" s="1"/>
      <c r="I67" s="1"/>
      <c r="J67" s="2">
        <f>SUM(J49+J55+J64)</f>
        <v>11666.672416</v>
      </c>
      <c r="K67" s="1" t="s">
        <v>53</v>
      </c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 t="s">
        <v>73</v>
      </c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 t="s">
        <v>74</v>
      </c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4" t="s">
        <v>51</v>
      </c>
      <c r="E72" s="4"/>
      <c r="F72" s="4" t="s">
        <v>75</v>
      </c>
      <c r="G72" s="4"/>
      <c r="H72" s="4" t="s">
        <v>54</v>
      </c>
      <c r="I72" s="4"/>
      <c r="J72" s="4" t="s">
        <v>55</v>
      </c>
      <c r="K72" s="1"/>
    </row>
    <row r="73" spans="1:11" ht="12.75">
      <c r="A73" s="1"/>
      <c r="B73" s="1" t="s">
        <v>50</v>
      </c>
      <c r="C73" s="1"/>
      <c r="D73" s="1">
        <f>D45</f>
        <v>15</v>
      </c>
      <c r="E73" s="1" t="s">
        <v>3</v>
      </c>
      <c r="F73" s="2">
        <v>300</v>
      </c>
      <c r="G73" s="1" t="s">
        <v>53</v>
      </c>
      <c r="H73" s="2">
        <f>F73</f>
        <v>300</v>
      </c>
      <c r="I73" s="1" t="s">
        <v>53</v>
      </c>
      <c r="J73" s="2">
        <f>PRODUCT(H73*K39)</f>
        <v>357</v>
      </c>
      <c r="K73" s="1" t="s">
        <v>53</v>
      </c>
    </row>
    <row r="74" spans="1:11" ht="12.75">
      <c r="A74" s="1"/>
      <c r="B74" s="1" t="s">
        <v>57</v>
      </c>
      <c r="C74" s="1"/>
      <c r="D74" s="3">
        <f>D46</f>
        <v>23.501568</v>
      </c>
      <c r="E74" s="1" t="s">
        <v>3</v>
      </c>
      <c r="F74" s="2">
        <v>15</v>
      </c>
      <c r="G74" s="1" t="s">
        <v>58</v>
      </c>
      <c r="H74" s="2">
        <f>PRODUCT(D74*F74)</f>
        <v>352.52351999999996</v>
      </c>
      <c r="I74" s="1" t="s">
        <v>53</v>
      </c>
      <c r="J74" s="2">
        <f>PRODUCT(H74*K39)</f>
        <v>419.5029887999999</v>
      </c>
      <c r="K74" s="1" t="s">
        <v>53</v>
      </c>
    </row>
    <row r="75" spans="1:11" ht="12.75">
      <c r="A75" s="1"/>
      <c r="B75" s="1" t="s">
        <v>59</v>
      </c>
      <c r="C75" s="1"/>
      <c r="D75" s="1"/>
      <c r="E75" s="1" t="s">
        <v>3</v>
      </c>
      <c r="F75" s="2">
        <v>12</v>
      </c>
      <c r="G75" s="1" t="s">
        <v>58</v>
      </c>
      <c r="H75" s="2">
        <f>PRODUCT(D75*F75)</f>
        <v>0</v>
      </c>
      <c r="I75" s="1" t="s">
        <v>53</v>
      </c>
      <c r="J75" s="1">
        <f>PRODUCT(H75*K39)</f>
        <v>0</v>
      </c>
      <c r="K75" s="1" t="s">
        <v>53</v>
      </c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 t="s">
        <v>76</v>
      </c>
      <c r="C77" s="1"/>
      <c r="D77" s="1"/>
      <c r="E77" s="1"/>
      <c r="F77" s="1"/>
      <c r="G77" s="1"/>
      <c r="H77" s="1"/>
      <c r="I77" s="1"/>
      <c r="J77" s="2">
        <f>SUM(J73:J75)</f>
        <v>776.5029887999999</v>
      </c>
      <c r="K77" s="1" t="s">
        <v>53</v>
      </c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 t="s">
        <v>77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4" t="s">
        <v>51</v>
      </c>
      <c r="E80" s="1"/>
      <c r="F80" s="4" t="s">
        <v>75</v>
      </c>
      <c r="G80" s="4"/>
      <c r="H80" s="4" t="s">
        <v>54</v>
      </c>
      <c r="I80" s="4"/>
      <c r="J80" s="4" t="s">
        <v>55</v>
      </c>
      <c r="K80" s="1"/>
    </row>
    <row r="81" spans="1:11" ht="12.75">
      <c r="A81" s="1"/>
      <c r="B81" s="1" t="s">
        <v>78</v>
      </c>
      <c r="C81" s="1"/>
      <c r="D81" s="2">
        <f>D35</f>
        <v>61.6025088</v>
      </c>
      <c r="E81" s="1" t="s">
        <v>27</v>
      </c>
      <c r="F81" s="2">
        <v>62.5</v>
      </c>
      <c r="G81" s="1" t="s">
        <v>79</v>
      </c>
      <c r="H81" s="2">
        <f>PRODUCT(D81*F81)</f>
        <v>3850.1568</v>
      </c>
      <c r="I81" s="1" t="s">
        <v>53</v>
      </c>
      <c r="J81" s="2">
        <f>PRODUCT(H81*K39)</f>
        <v>4581.686592</v>
      </c>
      <c r="K81" s="1" t="s">
        <v>53</v>
      </c>
    </row>
    <row r="82" spans="1:11" ht="12.75">
      <c r="A82" s="1"/>
      <c r="B82" s="1" t="s">
        <v>81</v>
      </c>
      <c r="C82" s="1"/>
      <c r="D82" s="1"/>
      <c r="E82" s="1" t="s">
        <v>27</v>
      </c>
      <c r="F82" s="2">
        <v>58</v>
      </c>
      <c r="G82" s="1" t="s">
        <v>79</v>
      </c>
      <c r="H82" s="2">
        <f>PRODUCT(D82*F82)</f>
        <v>0</v>
      </c>
      <c r="I82" s="1" t="s">
        <v>53</v>
      </c>
      <c r="J82" s="1">
        <f>PRODUCT(H82*K39)</f>
        <v>0</v>
      </c>
      <c r="K82" s="1" t="s">
        <v>53</v>
      </c>
    </row>
    <row r="83" spans="1:11" ht="12.75">
      <c r="A83" s="1"/>
      <c r="B83" s="1" t="s">
        <v>80</v>
      </c>
      <c r="C83" s="1"/>
      <c r="D83" s="1"/>
      <c r="E83" s="1" t="s">
        <v>27</v>
      </c>
      <c r="F83" s="2">
        <v>57</v>
      </c>
      <c r="G83" s="1" t="s">
        <v>79</v>
      </c>
      <c r="H83" s="2">
        <f>PRODUCT(D83*F83)</f>
        <v>0</v>
      </c>
      <c r="I83" s="1" t="s">
        <v>53</v>
      </c>
      <c r="J83" s="1">
        <f>PRODUCT(H83*K39)</f>
        <v>0</v>
      </c>
      <c r="K83" s="1" t="s">
        <v>53</v>
      </c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 t="s">
        <v>82</v>
      </c>
      <c r="C85" s="1"/>
      <c r="D85" s="1"/>
      <c r="E85" s="1"/>
      <c r="F85" s="1"/>
      <c r="G85" s="1"/>
      <c r="H85" s="1"/>
      <c r="I85" s="1"/>
      <c r="J85" s="2">
        <f>SUM(J81:J83)</f>
        <v>4581.686592</v>
      </c>
      <c r="K85" s="1" t="s">
        <v>53</v>
      </c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 t="s">
        <v>83</v>
      </c>
      <c r="C87" s="1"/>
      <c r="D87" s="1"/>
      <c r="E87" s="1"/>
      <c r="F87" s="1"/>
      <c r="G87" s="1"/>
      <c r="H87" s="1"/>
      <c r="I87" s="1"/>
      <c r="J87" s="2">
        <f>SUM(J77+J85)</f>
        <v>5358.1895808</v>
      </c>
      <c r="K87" s="1" t="s">
        <v>53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Wagner</dc:creator>
  <cp:keywords/>
  <dc:description/>
  <cp:lastModifiedBy>Wolfgang Wagner</cp:lastModifiedBy>
  <dcterms:created xsi:type="dcterms:W3CDTF">2009-12-12T13:06:16Z</dcterms:created>
  <dcterms:modified xsi:type="dcterms:W3CDTF">2009-12-20T11:28:29Z</dcterms:modified>
  <cp:category/>
  <cp:version/>
  <cp:contentType/>
  <cp:contentStatus/>
</cp:coreProperties>
</file>